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.gov.lv\tmdfs\BB\kv2101\My Documents\old\Kristine j\2016\Notāri\2017\Mk noteikumi\Atļaujas\TM saskanosanai\"/>
    </mc:Choice>
  </mc:AlternateContent>
  <xr:revisionPtr revIDLastSave="0" documentId="13_ncr:1_{5DFDAFCF-EE63-4486-9DE5-385AEDEA538E}" xr6:coauthVersionLast="28" xr6:coauthVersionMax="28" xr10:uidLastSave="{00000000-0000-0000-0000-000000000000}"/>
  <bookViews>
    <workbookView xWindow="0" yWindow="0" windowWidth="24000" windowHeight="9510" tabRatio="886" xr2:uid="{00000000-000D-0000-FFFF-FFFF00000000}"/>
  </bookViews>
  <sheets>
    <sheet name="kopsavilkums" sheetId="39" r:id="rId1"/>
    <sheet name="Laiks" sheetId="56" r:id="rId2"/>
    <sheet name="atlīdzība 2019" sheetId="54" r:id="rId3"/>
    <sheet name="uzturesana 2019" sheetId="55" r:id="rId4"/>
    <sheet name="vienreizējie 2019" sheetId="51" r:id="rId5"/>
  </sheets>
  <definedNames>
    <definedName name="_xlnm._FilterDatabase" localSheetId="2" hidden="1">'atlīdzība 2019'!$A$9:$L$9</definedName>
  </definedNames>
  <calcPr calcId="171027"/>
</workbook>
</file>

<file path=xl/calcChain.xml><?xml version="1.0" encoding="utf-8"?>
<calcChain xmlns="http://schemas.openxmlformats.org/spreadsheetml/2006/main">
  <c r="B10" i="39" l="1"/>
  <c r="L9" i="54" l="1"/>
  <c r="D17" i="54" s="1"/>
  <c r="D18" i="54" l="1"/>
  <c r="D16" i="54"/>
  <c r="D15" i="54" s="1"/>
  <c r="D19" i="54" l="1"/>
  <c r="D20" i="54" s="1"/>
  <c r="K14" i="54" s="1"/>
  <c r="E11" i="51"/>
  <c r="E8" i="51"/>
  <c r="E7" i="51"/>
  <c r="K16" i="54" l="1"/>
  <c r="K17" i="54"/>
  <c r="K15" i="54"/>
  <c r="E12" i="51"/>
  <c r="E9" i="51"/>
  <c r="E13" i="51" l="1"/>
</calcChain>
</file>

<file path=xl/sharedStrings.xml><?xml version="1.0" encoding="utf-8"?>
<sst xmlns="http://schemas.openxmlformats.org/spreadsheetml/2006/main" count="100" uniqueCount="94">
  <si>
    <t>Nr.p.k.</t>
  </si>
  <si>
    <t>Nosaukums</t>
  </si>
  <si>
    <t>Skaits</t>
  </si>
  <si>
    <t>EKK</t>
  </si>
  <si>
    <t>Nr.p.k</t>
  </si>
  <si>
    <t>Struktūrvienības nosaukums</t>
  </si>
  <si>
    <t>Amata nosaukums</t>
  </si>
  <si>
    <t>Amatu skaits</t>
  </si>
  <si>
    <t>Gadā
KOPĀ</t>
  </si>
  <si>
    <t>Grupa</t>
  </si>
  <si>
    <t>Kategorija</t>
  </si>
  <si>
    <t>Objekta nosaukums un izmaksu veids un pamatojums</t>
  </si>
  <si>
    <t>Mēnešalgas noteikšanas kritēriji</t>
  </si>
  <si>
    <t>Saime</t>
  </si>
  <si>
    <t xml:space="preserve">Līmenis </t>
  </si>
  <si>
    <t>Detalizēts aprēķins, kas pamato plānoto izdevumu apjomu</t>
  </si>
  <si>
    <t>IV</t>
  </si>
  <si>
    <t>232-698</t>
  </si>
  <si>
    <t>Jurists</t>
  </si>
  <si>
    <t>2. Piemaksas, prēmijas un naudas balvas, atvaļinājuma pabalsts</t>
  </si>
  <si>
    <t>Kopā</t>
  </si>
  <si>
    <t>Naudas balva, novērtēšanas prēmija</t>
  </si>
  <si>
    <t>Pasta pakalpojumi</t>
  </si>
  <si>
    <t>Pasta un citi sakaru pakalpojumi</t>
  </si>
  <si>
    <t>Darbinieku apmācība</t>
  </si>
  <si>
    <t>Administratīvie izdevumi</t>
  </si>
  <si>
    <t>dokumentu skapji</t>
  </si>
  <si>
    <t>arhīva telpas aprīkojums (plaukti)</t>
  </si>
  <si>
    <t>Mēnešalgas likme, Ls</t>
  </si>
  <si>
    <t>Nodarbinātie - kopā</t>
  </si>
  <si>
    <t>Juridiskā nodaļa</t>
  </si>
  <si>
    <t>Vispārējās piemaksas</t>
  </si>
  <si>
    <t>Sociālās garantijas</t>
  </si>
  <si>
    <t>Darba alga</t>
  </si>
  <si>
    <t>2. Piemaksas, prēmijas un naudas balvas, atvaļinājuma pabalsts, darba devēja valsts sociālās apdrošināšanas obligātās iemaksas</t>
  </si>
  <si>
    <t>Darba devēja valsts sociālās apdrošināšanas obligātās iemaksas 24,09%</t>
  </si>
  <si>
    <t>Piemaksas veids un sociālās garantijas</t>
  </si>
  <si>
    <t xml:space="preserve"> Piemaksas un prēmijas - kopā, t.sk.:</t>
  </si>
  <si>
    <t>Izdevumi par precēm iestādes darbības nodrošīnāšanai</t>
  </si>
  <si>
    <t xml:space="preserve">Informācija par papildus plānotajiem izdevumiem atlīdzībai 2019. gadā </t>
  </si>
  <si>
    <t xml:space="preserve">1. Mēnešalga </t>
  </si>
  <si>
    <t>Kopā:</t>
  </si>
  <si>
    <t xml:space="preserve">
Informācija par plānotajiem iestādes uzturēšanas izdevumiem 2019.gadā</t>
  </si>
  <si>
    <t xml:space="preserve">300 euro vienam darbiniekam </t>
  </si>
  <si>
    <t>KOPĀ:</t>
  </si>
  <si>
    <t xml:space="preserve">KOPĀ </t>
  </si>
  <si>
    <t>Izdevumi kopā 2019.gadā</t>
  </si>
  <si>
    <t>Izdevumi atlīdzībai</t>
  </si>
  <si>
    <t xml:space="preserve">Uzturēšanas izdevumi </t>
  </si>
  <si>
    <t xml:space="preserve">Vienreizējie izdevumi </t>
  </si>
  <si>
    <t>1 slodze</t>
  </si>
  <si>
    <t>0,5 slodze</t>
  </si>
  <si>
    <t>1,35 euro viens ierakstīts pasta sūtījums, 1/3 no gadījumiem būs jāsūta papīra atbildes</t>
  </si>
  <si>
    <t>Pieteikumu skaits</t>
  </si>
  <si>
    <t>Rīga</t>
  </si>
  <si>
    <t>Latgale</t>
  </si>
  <si>
    <t>Zemgale</t>
  </si>
  <si>
    <t>Vidzeme</t>
  </si>
  <si>
    <t>Kurzeme</t>
  </si>
  <si>
    <t xml:space="preserve">Kopā </t>
  </si>
  <si>
    <t>Nr.</t>
  </si>
  <si>
    <t>Darbības</t>
  </si>
  <si>
    <t>Laiks, min</t>
  </si>
  <si>
    <t>Pieteikuma reģistrācija</t>
  </si>
  <si>
    <t>Grāmatvedības uzskaite, t.sk. rēķina izrakstīšana</t>
  </si>
  <si>
    <t xml:space="preserve">pieteikuma analīze </t>
  </si>
  <si>
    <t xml:space="preserve">15-30 </t>
  </si>
  <si>
    <t xml:space="preserve">papildus informācijas pieprasīšana/atstāšana bez virzības </t>
  </si>
  <si>
    <t>15-30</t>
  </si>
  <si>
    <t xml:space="preserve">lēmuma projekta izstrāde </t>
  </si>
  <si>
    <t>60-90</t>
  </si>
  <si>
    <t>lēmuma saskaņošana ar padomi un parakstīšana</t>
  </si>
  <si>
    <t>30-60</t>
  </si>
  <si>
    <t>nosūtīšana adresātam/notāram</t>
  </si>
  <si>
    <t>135 - 225 ( 2h 15 min - 3h 45 min)</t>
  </si>
  <si>
    <t>Pieteikumu skaits dienā – 1,2</t>
  </si>
  <si>
    <t>0,4 slodze</t>
  </si>
  <si>
    <r>
      <t xml:space="preserve">Kopā gadā, </t>
    </r>
    <r>
      <rPr>
        <b/>
        <i/>
        <sz val="12"/>
        <rFont val="Times New Roman"/>
        <family val="1"/>
        <charset val="186"/>
      </rPr>
      <t>euro</t>
    </r>
  </si>
  <si>
    <r>
      <t xml:space="preserve">Plānotie izdevumi gadā, </t>
    </r>
    <r>
      <rPr>
        <b/>
        <i/>
        <sz val="12"/>
        <rFont val="Times New Roman"/>
        <family val="1"/>
        <charset val="186"/>
      </rPr>
      <t>euro</t>
    </r>
  </si>
  <si>
    <r>
      <t xml:space="preserve">Prognozētās 1 vienības izmaksas, </t>
    </r>
    <r>
      <rPr>
        <b/>
        <i/>
        <sz val="12"/>
        <rFont val="Times New Roman"/>
        <family val="1"/>
        <charset val="186"/>
      </rPr>
      <t>euro</t>
    </r>
  </si>
  <si>
    <r>
      <t xml:space="preserve">Prognozētie izdevumi - kopā, </t>
    </r>
    <r>
      <rPr>
        <b/>
        <i/>
        <sz val="12"/>
        <rFont val="Times New Roman"/>
        <family val="1"/>
        <charset val="186"/>
      </rPr>
      <t>euro</t>
    </r>
  </si>
  <si>
    <t>Raivis Kronbergs</t>
  </si>
  <si>
    <t>Iesniedzējs:</t>
  </si>
  <si>
    <t>Tieslietu ministrijas valsts sekretārs</t>
  </si>
  <si>
    <t>0,3 slodze</t>
  </si>
  <si>
    <t xml:space="preserve"> </t>
  </si>
  <si>
    <t>Pielikums
Ministru kabineta noteikumu projekta
"Noteikumi par atļaujas ziņu saņemšanai
no zvērināta notāra lietām izsniegšanas
kārtību un maksu" sākotnējās ietekmes
novērtējuma ziņojumam (anotācijai)</t>
  </si>
  <si>
    <t>Informācija par plānotajiem vienreizējiem izdevumiem 2019.gadā</t>
  </si>
  <si>
    <t>Atbildes rezultāts: 50-60% atteikumi, līdz ar to izvērsti lēmumi</t>
  </si>
  <si>
    <t>Laiks viena iesnieguma izskatīšanai: vidēji trīs stundas</t>
  </si>
  <si>
    <t>Darba dienu skaits 2018.gadā – 250</t>
  </si>
  <si>
    <r>
      <t xml:space="preserve">noapaļojot </t>
    </r>
    <r>
      <rPr>
        <b/>
        <sz val="12"/>
        <rFont val="Times New Roman"/>
        <family val="1"/>
        <charset val="186"/>
      </rPr>
      <t>45 euro</t>
    </r>
  </si>
  <si>
    <t>Slodze, ja pieņem, ka gadā ir 300 iesniegumi un 50-60% atteikumi, līdz ar to sastādāmi izvērsti lēmumi: apmēram 3stundas 40 minūtes dienā jāvelta iesniegumam, apmēram 0,5 slodzes amata vieta.</t>
  </si>
  <si>
    <t>Viena iesnieguma
 izskatīšanas izmaksas: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</si>
</sst>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186"/>
    </font>
    <font>
      <b/>
      <sz val="12"/>
      <name val="Times New Roman"/>
      <family val="1"/>
      <charset val="186"/>
    </font>
    <font>
      <sz val="12"/>
      <name val="Arial"/>
      <family val="2"/>
      <charset val="186"/>
    </font>
    <font>
      <b/>
      <i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u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sz val="1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lightUp">
        <bgColor auto="1"/>
      </patternFill>
    </fill>
    <fill>
      <patternFill patternType="lightUp"/>
    </fill>
    <fill>
      <patternFill patternType="solid">
        <fgColor rgb="FFFFFF99"/>
        <bgColor indexed="64"/>
      </patternFill>
    </fill>
    <fill>
      <patternFill patternType="lightUp">
        <fgColor auto="1"/>
        <bgColor theme="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/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Fill="1"/>
    <xf numFmtId="3" fontId="4" fillId="0" borderId="0" xfId="0" applyNumberFormat="1" applyFont="1" applyAlignment="1">
      <alignment wrapText="1"/>
    </xf>
    <xf numFmtId="0" fontId="1" fillId="0" borderId="0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2" fillId="0" borderId="0" xfId="0" applyFont="1" applyBorder="1" applyAlignment="1"/>
    <xf numFmtId="3" fontId="4" fillId="0" borderId="0" xfId="0" applyNumberFormat="1" applyFont="1"/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9" fontId="4" fillId="0" borderId="0" xfId="0" applyNumberFormat="1" applyFont="1" applyFill="1"/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Alignment="1">
      <alignment wrapText="1"/>
    </xf>
    <xf numFmtId="0" fontId="2" fillId="0" borderId="0" xfId="0" applyFont="1" applyFill="1"/>
    <xf numFmtId="0" fontId="4" fillId="0" borderId="0" xfId="0" applyFont="1" applyFill="1"/>
    <xf numFmtId="0" fontId="2" fillId="0" borderId="0" xfId="0" applyFont="1"/>
    <xf numFmtId="0" fontId="4" fillId="0" borderId="1" xfId="0" applyFont="1" applyBorder="1"/>
    <xf numFmtId="0" fontId="3" fillId="0" borderId="1" xfId="0" applyFont="1" applyBorder="1"/>
    <xf numFmtId="0" fontId="3" fillId="0" borderId="1" xfId="0" applyFont="1" applyFill="1" applyBorder="1"/>
    <xf numFmtId="0" fontId="4" fillId="0" borderId="1" xfId="0" applyFont="1" applyBorder="1" applyAlignment="1">
      <alignment horizont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7" fillId="0" borderId="0" xfId="0" applyFont="1"/>
    <xf numFmtId="0" fontId="4" fillId="0" borderId="0" xfId="0" applyFont="1" applyFill="1" applyBorder="1"/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right"/>
    </xf>
    <xf numFmtId="3" fontId="1" fillId="3" borderId="1" xfId="0" applyNumberFormat="1" applyFont="1" applyFill="1" applyBorder="1" applyAlignment="1">
      <alignment horizont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wrapText="1"/>
    </xf>
    <xf numFmtId="0" fontId="2" fillId="0" borderId="0" xfId="0" applyFont="1" applyBorder="1"/>
    <xf numFmtId="3" fontId="1" fillId="0" borderId="0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0" fontId="9" fillId="0" borderId="0" xfId="0" applyFont="1"/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4" fontId="5" fillId="0" borderId="1" xfId="0" applyNumberFormat="1" applyFont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2" fillId="0" borderId="0" xfId="0" applyNumberFormat="1" applyFont="1" applyFill="1"/>
    <xf numFmtId="3" fontId="4" fillId="0" borderId="0" xfId="0" applyNumberFormat="1" applyFont="1" applyBorder="1"/>
    <xf numFmtId="0" fontId="1" fillId="0" borderId="1" xfId="0" applyFont="1" applyBorder="1" applyAlignment="1">
      <alignment horizontal="right"/>
    </xf>
    <xf numFmtId="0" fontId="1" fillId="5" borderId="1" xfId="0" applyFont="1" applyFill="1" applyBorder="1" applyAlignment="1">
      <alignment wrapText="1"/>
    </xf>
    <xf numFmtId="0" fontId="4" fillId="0" borderId="0" xfId="0" applyFont="1" applyAlignment="1">
      <alignment horizontal="right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right" wrapText="1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1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/>
    </xf>
  </cellXfs>
  <cellStyles count="1">
    <cellStyle name="Parasts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2076450</xdr:colOff>
      <xdr:row>10</xdr:row>
      <xdr:rowOff>0</xdr:rowOff>
    </xdr:from>
    <xdr:to>
      <xdr:col>2</xdr:col>
      <xdr:colOff>1571625</xdr:colOff>
      <xdr:row>10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56B25F66-6D19-4924-9A7C-4E655A96E9F7}"/>
            </a:ext>
          </a:extLst>
        </xdr:cNvPr>
        <xdr:cNvSpPr>
          <a:spLocks noChangeArrowheads="1"/>
        </xdr:cNvSpPr>
      </xdr:nvSpPr>
      <xdr:spPr bwMode="auto">
        <a:xfrm>
          <a:off x="3429000" y="4371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lv-LV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Summa, Ls</a:t>
          </a:r>
          <a:endParaRPr lang="lv-LV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lv-LV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2076450</xdr:colOff>
      <xdr:row>10</xdr:row>
      <xdr:rowOff>0</xdr:rowOff>
    </xdr:from>
    <xdr:to>
      <xdr:col>2</xdr:col>
      <xdr:colOff>1571625</xdr:colOff>
      <xdr:row>10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856E9E50-A206-4902-83C9-2544E515EC47}"/>
            </a:ext>
          </a:extLst>
        </xdr:cNvPr>
        <xdr:cNvSpPr>
          <a:spLocks noChangeArrowheads="1"/>
        </xdr:cNvSpPr>
      </xdr:nvSpPr>
      <xdr:spPr bwMode="auto">
        <a:xfrm>
          <a:off x="3429000" y="4371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2076450</xdr:colOff>
      <xdr:row>10</xdr:row>
      <xdr:rowOff>0</xdr:rowOff>
    </xdr:from>
    <xdr:to>
      <xdr:col>2</xdr:col>
      <xdr:colOff>1571625</xdr:colOff>
      <xdr:row>10</xdr:row>
      <xdr:rowOff>0</xdr:rowOff>
    </xdr:to>
    <xdr:sp macro="" textlink="">
      <xdr:nvSpPr>
        <xdr:cNvPr id="4" name="Rectangle 6">
          <a:extLst>
            <a:ext uri="{FF2B5EF4-FFF2-40B4-BE49-F238E27FC236}">
              <a16:creationId xmlns:a16="http://schemas.microsoft.com/office/drawing/2014/main" id="{6C70490F-9CF6-4ECF-9A91-622C44BDC97D}"/>
            </a:ext>
          </a:extLst>
        </xdr:cNvPr>
        <xdr:cNvSpPr>
          <a:spLocks noChangeArrowheads="1"/>
        </xdr:cNvSpPr>
      </xdr:nvSpPr>
      <xdr:spPr bwMode="auto">
        <a:xfrm>
          <a:off x="3429000" y="4371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2076450</xdr:colOff>
      <xdr:row>10</xdr:row>
      <xdr:rowOff>0</xdr:rowOff>
    </xdr:from>
    <xdr:to>
      <xdr:col>2</xdr:col>
      <xdr:colOff>1571625</xdr:colOff>
      <xdr:row>10</xdr:row>
      <xdr:rowOff>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CFC67B79-08C0-4DC5-918B-AB602D269C09}"/>
            </a:ext>
          </a:extLst>
        </xdr:cNvPr>
        <xdr:cNvSpPr>
          <a:spLocks noChangeArrowheads="1"/>
        </xdr:cNvSpPr>
      </xdr:nvSpPr>
      <xdr:spPr bwMode="auto">
        <a:xfrm>
          <a:off x="3429000" y="4371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2076450</xdr:colOff>
      <xdr:row>10</xdr:row>
      <xdr:rowOff>0</xdr:rowOff>
    </xdr:from>
    <xdr:to>
      <xdr:col>2</xdr:col>
      <xdr:colOff>1571625</xdr:colOff>
      <xdr:row>10</xdr:row>
      <xdr:rowOff>0</xdr:rowOff>
    </xdr:to>
    <xdr:sp macro="" textlink="">
      <xdr:nvSpPr>
        <xdr:cNvPr id="6" name="Rectangle 10">
          <a:extLst>
            <a:ext uri="{FF2B5EF4-FFF2-40B4-BE49-F238E27FC236}">
              <a16:creationId xmlns:a16="http://schemas.microsoft.com/office/drawing/2014/main" id="{5EA2E4DC-42E2-4085-A264-994B56F5BCED}"/>
            </a:ext>
          </a:extLst>
        </xdr:cNvPr>
        <xdr:cNvSpPr>
          <a:spLocks noChangeArrowheads="1"/>
        </xdr:cNvSpPr>
      </xdr:nvSpPr>
      <xdr:spPr bwMode="auto">
        <a:xfrm>
          <a:off x="3429000" y="4371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2076450</xdr:colOff>
      <xdr:row>10</xdr:row>
      <xdr:rowOff>0</xdr:rowOff>
    </xdr:from>
    <xdr:to>
      <xdr:col>2</xdr:col>
      <xdr:colOff>1571625</xdr:colOff>
      <xdr:row>10</xdr:row>
      <xdr:rowOff>0</xdr:rowOff>
    </xdr:to>
    <xdr:sp macro="" textlink="">
      <xdr:nvSpPr>
        <xdr:cNvPr id="7" name="Rectangle 15">
          <a:extLst>
            <a:ext uri="{FF2B5EF4-FFF2-40B4-BE49-F238E27FC236}">
              <a16:creationId xmlns:a16="http://schemas.microsoft.com/office/drawing/2014/main" id="{B3C6CCBD-3EEF-4ABF-9B1A-F120340A4B39}"/>
            </a:ext>
          </a:extLst>
        </xdr:cNvPr>
        <xdr:cNvSpPr>
          <a:spLocks noChangeArrowheads="1"/>
        </xdr:cNvSpPr>
      </xdr:nvSpPr>
      <xdr:spPr bwMode="auto">
        <a:xfrm>
          <a:off x="3429000" y="4371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lv-LV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lv-LV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2076450</xdr:colOff>
      <xdr:row>10</xdr:row>
      <xdr:rowOff>0</xdr:rowOff>
    </xdr:from>
    <xdr:to>
      <xdr:col>2</xdr:col>
      <xdr:colOff>1571625</xdr:colOff>
      <xdr:row>10</xdr:row>
      <xdr:rowOff>0</xdr:rowOff>
    </xdr:to>
    <xdr:sp macro="" textlink="">
      <xdr:nvSpPr>
        <xdr:cNvPr id="8" name="Rectangle 17">
          <a:extLst>
            <a:ext uri="{FF2B5EF4-FFF2-40B4-BE49-F238E27FC236}">
              <a16:creationId xmlns:a16="http://schemas.microsoft.com/office/drawing/2014/main" id="{2D47ECC2-D673-485F-8022-4D42EEFF2F11}"/>
            </a:ext>
          </a:extLst>
        </xdr:cNvPr>
        <xdr:cNvSpPr>
          <a:spLocks noChangeArrowheads="1"/>
        </xdr:cNvSpPr>
      </xdr:nvSpPr>
      <xdr:spPr bwMode="auto">
        <a:xfrm>
          <a:off x="3429000" y="4371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lv-LV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lv-LV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topLeftCell="A4" zoomScaleNormal="100" zoomScaleSheetLayoutView="100" workbookViewId="0">
      <selection activeCell="C14" sqref="C14"/>
    </sheetView>
  </sheetViews>
  <sheetFormatPr defaultRowHeight="15.75" x14ac:dyDescent="0.25"/>
  <cols>
    <col min="1" max="1" width="24" style="3" customWidth="1"/>
    <col min="2" max="2" width="10.7109375" style="3" bestFit="1" customWidth="1"/>
    <col min="3" max="3" width="9.42578125" style="3" bestFit="1" customWidth="1"/>
    <col min="4" max="7" width="9.28515625" style="3" bestFit="1" customWidth="1"/>
    <col min="8" max="16384" width="9.140625" style="3"/>
  </cols>
  <sheetData>
    <row r="1" spans="1:7" ht="97.5" customHeight="1" x14ac:dyDescent="0.25">
      <c r="C1" s="104" t="s">
        <v>86</v>
      </c>
      <c r="D1" s="105"/>
      <c r="E1" s="105"/>
      <c r="F1" s="105"/>
      <c r="G1" s="105"/>
    </row>
    <row r="2" spans="1:7" x14ac:dyDescent="0.25">
      <c r="A2" s="105"/>
      <c r="B2" s="105"/>
      <c r="C2" s="105"/>
      <c r="E2" s="3" t="s">
        <v>85</v>
      </c>
    </row>
    <row r="3" spans="1:7" x14ac:dyDescent="0.25">
      <c r="A3" s="99"/>
      <c r="B3" s="99"/>
      <c r="C3" s="99"/>
    </row>
    <row r="4" spans="1:7" ht="14.25" customHeight="1" x14ac:dyDescent="0.25">
      <c r="A4" s="105"/>
      <c r="B4" s="105"/>
      <c r="C4" s="105"/>
      <c r="E4" s="3" t="s">
        <v>85</v>
      </c>
    </row>
    <row r="5" spans="1:7" ht="25.5" customHeight="1" x14ac:dyDescent="0.25">
      <c r="A5" s="106" t="s">
        <v>46</v>
      </c>
      <c r="B5" s="106"/>
      <c r="C5" s="103"/>
      <c r="D5" s="91"/>
      <c r="E5" s="1"/>
      <c r="F5" s="91"/>
    </row>
    <row r="6" spans="1:7" ht="18" customHeight="1" x14ac:dyDescent="0.25">
      <c r="A6" s="4"/>
      <c r="B6" s="5"/>
      <c r="C6" s="28"/>
    </row>
    <row r="7" spans="1:7" x14ac:dyDescent="0.25">
      <c r="A7" s="37" t="s">
        <v>47</v>
      </c>
      <c r="B7" s="92">
        <v>12861.5</v>
      </c>
      <c r="C7" s="32"/>
    </row>
    <row r="8" spans="1:7" x14ac:dyDescent="0.25">
      <c r="A8" s="37" t="s">
        <v>48</v>
      </c>
      <c r="B8" s="93">
        <v>435</v>
      </c>
      <c r="C8" s="32"/>
    </row>
    <row r="9" spans="1:7" x14ac:dyDescent="0.25">
      <c r="A9" s="37" t="s">
        <v>49</v>
      </c>
      <c r="B9" s="94">
        <v>606</v>
      </c>
      <c r="C9" s="32"/>
    </row>
    <row r="10" spans="1:7" ht="18" customHeight="1" x14ac:dyDescent="0.25">
      <c r="A10" s="6" t="s">
        <v>41</v>
      </c>
      <c r="B10" s="7">
        <f>SUM(B7:B9)</f>
        <v>13902.5</v>
      </c>
      <c r="C10" s="32"/>
    </row>
    <row r="11" spans="1:7" ht="31.5" x14ac:dyDescent="0.25">
      <c r="A11" s="102" t="s">
        <v>93</v>
      </c>
      <c r="B11" s="63" t="s">
        <v>91</v>
      </c>
      <c r="C11" s="32"/>
    </row>
    <row r="13" spans="1:7" x14ac:dyDescent="0.25">
      <c r="A13" s="9"/>
      <c r="B13" s="10"/>
    </row>
    <row r="18" spans="1:13" x14ac:dyDescent="0.25">
      <c r="A18" s="55" t="s">
        <v>53</v>
      </c>
      <c r="B18" s="77" t="s">
        <v>54</v>
      </c>
      <c r="C18" s="77" t="s">
        <v>55</v>
      </c>
      <c r="D18" s="77" t="s">
        <v>56</v>
      </c>
      <c r="E18" s="77" t="s">
        <v>57</v>
      </c>
      <c r="F18" s="77" t="s">
        <v>58</v>
      </c>
      <c r="G18" s="77" t="s">
        <v>59</v>
      </c>
    </row>
    <row r="19" spans="1:13" x14ac:dyDescent="0.25">
      <c r="A19" s="73">
        <v>2017</v>
      </c>
      <c r="B19" s="55">
        <v>142</v>
      </c>
      <c r="C19" s="55">
        <v>83</v>
      </c>
      <c r="D19" s="55">
        <v>26</v>
      </c>
      <c r="E19" s="55">
        <v>14</v>
      </c>
      <c r="F19" s="77">
        <v>28</v>
      </c>
      <c r="G19" s="55">
        <v>293</v>
      </c>
    </row>
    <row r="20" spans="1:13" x14ac:dyDescent="0.25">
      <c r="A20" s="73">
        <v>2016</v>
      </c>
      <c r="B20" s="55">
        <v>191</v>
      </c>
      <c r="C20" s="55">
        <v>56</v>
      </c>
      <c r="D20" s="55">
        <v>34</v>
      </c>
      <c r="E20" s="55">
        <v>43</v>
      </c>
      <c r="F20" s="77">
        <v>41</v>
      </c>
      <c r="G20" s="55">
        <v>365</v>
      </c>
    </row>
    <row r="21" spans="1:13" x14ac:dyDescent="0.25">
      <c r="A21" s="73">
        <v>2015</v>
      </c>
      <c r="B21" s="55">
        <v>359</v>
      </c>
      <c r="C21" s="55">
        <v>48</v>
      </c>
      <c r="D21" s="55">
        <v>47</v>
      </c>
      <c r="E21" s="55">
        <v>44</v>
      </c>
      <c r="F21" s="77">
        <v>32</v>
      </c>
      <c r="G21" s="55">
        <v>530</v>
      </c>
    </row>
    <row r="24" spans="1:13" x14ac:dyDescent="0.25">
      <c r="A24" s="3" t="s">
        <v>82</v>
      </c>
    </row>
    <row r="25" spans="1:13" x14ac:dyDescent="0.25">
      <c r="A25" s="107" t="s">
        <v>83</v>
      </c>
      <c r="B25" s="107"/>
      <c r="E25" s="3" t="s">
        <v>81</v>
      </c>
    </row>
    <row r="26" spans="1:13" x14ac:dyDescent="0.25">
      <c r="A26" s="75"/>
      <c r="B26" s="75"/>
      <c r="C26" s="75"/>
      <c r="D26" s="75"/>
      <c r="E26" s="75"/>
      <c r="F26" s="75"/>
      <c r="G26" s="75"/>
    </row>
    <row r="29" spans="1:13" x14ac:dyDescent="0.25">
      <c r="M29" s="1"/>
    </row>
    <row r="30" spans="1:13" x14ac:dyDescent="0.25">
      <c r="M30" s="1"/>
    </row>
    <row r="31" spans="1:13" x14ac:dyDescent="0.25">
      <c r="M31" s="1"/>
    </row>
  </sheetData>
  <mergeCells count="5">
    <mergeCell ref="C1:G1"/>
    <mergeCell ref="A5:B5"/>
    <mergeCell ref="A25:B25"/>
    <mergeCell ref="A2:C2"/>
    <mergeCell ref="A4:C4"/>
  </mergeCells>
  <pageMargins left="1.1811023622047245" right="0.78740157480314965" top="0.98425196850393704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7"/>
  <sheetViews>
    <sheetView topLeftCell="A7" workbookViewId="0">
      <selection activeCell="B16" sqref="B16"/>
    </sheetView>
  </sheetViews>
  <sheetFormatPr defaultRowHeight="15.75" x14ac:dyDescent="0.25"/>
  <cols>
    <col min="1" max="1" width="5.5703125" style="3" customWidth="1"/>
    <col min="2" max="2" width="58.85546875" style="3" customWidth="1"/>
    <col min="3" max="3" width="21.85546875" style="3" customWidth="1"/>
    <col min="4" max="16384" width="9.140625" style="3"/>
  </cols>
  <sheetData>
    <row r="2" spans="1:3" ht="32.25" customHeight="1" x14ac:dyDescent="0.25">
      <c r="A2" s="1" t="s">
        <v>88</v>
      </c>
    </row>
    <row r="3" spans="1:3" ht="43.5" customHeight="1" x14ac:dyDescent="0.25">
      <c r="A3" s="1" t="s">
        <v>89</v>
      </c>
    </row>
    <row r="5" spans="1:3" x14ac:dyDescent="0.25">
      <c r="A5" s="76" t="s">
        <v>60</v>
      </c>
      <c r="B5" s="76" t="s">
        <v>61</v>
      </c>
      <c r="C5" s="76" t="s">
        <v>62</v>
      </c>
    </row>
    <row r="6" spans="1:3" ht="21.75" customHeight="1" x14ac:dyDescent="0.25">
      <c r="A6" s="77">
        <v>1</v>
      </c>
      <c r="B6" s="77" t="s">
        <v>63</v>
      </c>
      <c r="C6" s="55">
        <v>2</v>
      </c>
    </row>
    <row r="7" spans="1:3" ht="31.5" customHeight="1" x14ac:dyDescent="0.25">
      <c r="A7" s="77">
        <v>2</v>
      </c>
      <c r="B7" s="77" t="s">
        <v>64</v>
      </c>
      <c r="C7" s="55">
        <v>8</v>
      </c>
    </row>
    <row r="8" spans="1:3" ht="23.25" customHeight="1" x14ac:dyDescent="0.25">
      <c r="A8" s="77">
        <v>3</v>
      </c>
      <c r="B8" s="77" t="s">
        <v>65</v>
      </c>
      <c r="C8" s="55" t="s">
        <v>66</v>
      </c>
    </row>
    <row r="9" spans="1:3" ht="36.75" customHeight="1" x14ac:dyDescent="0.25">
      <c r="A9" s="77">
        <v>4</v>
      </c>
      <c r="B9" s="77" t="s">
        <v>67</v>
      </c>
      <c r="C9" s="55" t="s">
        <v>68</v>
      </c>
    </row>
    <row r="10" spans="1:3" ht="24" customHeight="1" x14ac:dyDescent="0.25">
      <c r="A10" s="77">
        <v>5</v>
      </c>
      <c r="B10" s="77" t="s">
        <v>69</v>
      </c>
      <c r="C10" s="55" t="s">
        <v>70</v>
      </c>
    </row>
    <row r="11" spans="1:3" ht="32.25" customHeight="1" x14ac:dyDescent="0.25">
      <c r="A11" s="77">
        <v>6</v>
      </c>
      <c r="B11" s="77" t="s">
        <v>71</v>
      </c>
      <c r="C11" s="55" t="s">
        <v>72</v>
      </c>
    </row>
    <row r="12" spans="1:3" ht="33" customHeight="1" x14ac:dyDescent="0.25">
      <c r="A12" s="77">
        <v>7</v>
      </c>
      <c r="B12" s="77" t="s">
        <v>73</v>
      </c>
      <c r="C12" s="55">
        <v>5</v>
      </c>
    </row>
    <row r="13" spans="1:3" ht="31.5" customHeight="1" x14ac:dyDescent="0.25">
      <c r="A13" s="77"/>
      <c r="B13" s="78" t="s">
        <v>41</v>
      </c>
      <c r="C13" s="55" t="s">
        <v>74</v>
      </c>
    </row>
    <row r="15" spans="1:3" ht="109.5" customHeight="1" x14ac:dyDescent="0.25">
      <c r="B15" s="2" t="s">
        <v>92</v>
      </c>
    </row>
    <row r="16" spans="1:3" ht="39" customHeight="1" x14ac:dyDescent="0.25">
      <c r="B16" s="1" t="s">
        <v>75</v>
      </c>
    </row>
    <row r="17" spans="2:2" ht="40.5" customHeight="1" x14ac:dyDescent="0.25">
      <c r="B17" s="1" t="s">
        <v>90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L24"/>
  <sheetViews>
    <sheetView topLeftCell="B4" zoomScaleNormal="100" zoomScaleSheetLayoutView="100" workbookViewId="0">
      <selection activeCell="K15" sqref="K15"/>
    </sheetView>
  </sheetViews>
  <sheetFormatPr defaultRowHeight="15.75" outlineLevelRow="1" x14ac:dyDescent="0.25"/>
  <cols>
    <col min="1" max="1" width="8.5703125" style="3" hidden="1" customWidth="1"/>
    <col min="2" max="2" width="27.85546875" style="3" customWidth="1"/>
    <col min="3" max="3" width="23.5703125" style="3" customWidth="1"/>
    <col min="4" max="4" width="11.5703125" style="3" customWidth="1"/>
    <col min="5" max="5" width="11.85546875" style="3" hidden="1" customWidth="1"/>
    <col min="6" max="6" width="11.85546875" style="3" customWidth="1"/>
    <col min="7" max="7" width="12" style="3" bestFit="1" customWidth="1"/>
    <col min="8" max="8" width="13.42578125" style="3" customWidth="1"/>
    <col min="9" max="9" width="11.7109375" style="3" hidden="1" customWidth="1"/>
    <col min="10" max="10" width="12" style="3" hidden="1" customWidth="1"/>
    <col min="11" max="12" width="12" style="3" customWidth="1"/>
    <col min="13" max="16384" width="9.140625" style="3"/>
  </cols>
  <sheetData>
    <row r="1" spans="1:12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33.75" customHeight="1" x14ac:dyDescent="0.25">
      <c r="A2" s="115" t="s">
        <v>39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00"/>
    </row>
    <row r="3" spans="1:12" x14ac:dyDescent="0.25">
      <c r="A3" s="10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2" x14ac:dyDescent="0.25">
      <c r="A4" s="116" t="s">
        <v>40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"/>
    </row>
    <row r="5" spans="1:12" ht="16.5" customHeight="1" x14ac:dyDescent="0.25">
      <c r="A5" s="113" t="s">
        <v>4</v>
      </c>
      <c r="B5" s="113" t="s">
        <v>5</v>
      </c>
      <c r="C5" s="113" t="s">
        <v>6</v>
      </c>
      <c r="D5" s="113" t="s">
        <v>7</v>
      </c>
      <c r="E5" s="112" t="s">
        <v>3</v>
      </c>
      <c r="F5" s="112" t="s">
        <v>12</v>
      </c>
      <c r="G5" s="112"/>
      <c r="H5" s="112"/>
      <c r="I5" s="112"/>
      <c r="J5" s="72"/>
      <c r="K5" s="83"/>
      <c r="L5" s="83"/>
    </row>
    <row r="6" spans="1:12" ht="17.25" customHeight="1" x14ac:dyDescent="0.25">
      <c r="A6" s="113"/>
      <c r="B6" s="113"/>
      <c r="C6" s="113"/>
      <c r="D6" s="113"/>
      <c r="E6" s="112"/>
      <c r="F6" s="112" t="s">
        <v>13</v>
      </c>
      <c r="G6" s="112" t="s">
        <v>14</v>
      </c>
      <c r="H6" s="112" t="s">
        <v>9</v>
      </c>
      <c r="I6" s="112" t="s">
        <v>10</v>
      </c>
      <c r="J6" s="112" t="s">
        <v>28</v>
      </c>
      <c r="K6" s="112" t="s">
        <v>33</v>
      </c>
      <c r="L6" s="112" t="s">
        <v>8</v>
      </c>
    </row>
    <row r="7" spans="1:12" ht="15" customHeight="1" x14ac:dyDescent="0.25">
      <c r="A7" s="113"/>
      <c r="B7" s="113"/>
      <c r="C7" s="113"/>
      <c r="D7" s="113"/>
      <c r="E7" s="112"/>
      <c r="F7" s="112"/>
      <c r="G7" s="112"/>
      <c r="H7" s="112"/>
      <c r="I7" s="112"/>
      <c r="J7" s="112"/>
      <c r="K7" s="112"/>
      <c r="L7" s="112"/>
    </row>
    <row r="8" spans="1:12" s="14" customFormat="1" ht="12.75" customHeight="1" x14ac:dyDescent="0.25">
      <c r="A8" s="113"/>
      <c r="B8" s="113"/>
      <c r="C8" s="113"/>
      <c r="D8" s="113"/>
      <c r="E8" s="112"/>
      <c r="F8" s="112"/>
      <c r="G8" s="112"/>
      <c r="H8" s="112"/>
      <c r="I8" s="112"/>
      <c r="J8" s="112"/>
      <c r="K8" s="112"/>
      <c r="L8" s="112"/>
    </row>
    <row r="9" spans="1:12" s="14" customFormat="1" x14ac:dyDescent="0.25">
      <c r="A9" s="117" t="s">
        <v>29</v>
      </c>
      <c r="B9" s="117"/>
      <c r="C9" s="117"/>
      <c r="D9" s="12">
        <v>1</v>
      </c>
      <c r="E9" s="84"/>
      <c r="F9" s="85"/>
      <c r="G9" s="85"/>
      <c r="H9" s="85"/>
      <c r="I9" s="85"/>
      <c r="J9" s="85"/>
      <c r="K9" s="86"/>
      <c r="L9" s="87">
        <f>SUM(L10:L10)</f>
        <v>16584</v>
      </c>
    </row>
    <row r="10" spans="1:12" customFormat="1" outlineLevel="1" x14ac:dyDescent="0.2">
      <c r="A10" s="88">
        <v>10</v>
      </c>
      <c r="B10" s="89" t="s">
        <v>30</v>
      </c>
      <c r="C10" s="12" t="s">
        <v>18</v>
      </c>
      <c r="D10" s="12">
        <v>1</v>
      </c>
      <c r="E10" s="84"/>
      <c r="F10" s="90">
        <v>21</v>
      </c>
      <c r="G10" s="12" t="s">
        <v>16</v>
      </c>
      <c r="H10" s="12">
        <v>11</v>
      </c>
      <c r="I10" s="12"/>
      <c r="J10" s="12" t="s">
        <v>17</v>
      </c>
      <c r="K10" s="13">
        <v>1382</v>
      </c>
      <c r="L10" s="13">
        <v>16584</v>
      </c>
    </row>
    <row r="11" spans="1:12" ht="14.25" customHeight="1" x14ac:dyDescent="0.25">
      <c r="A11" s="14"/>
      <c r="B11" s="14"/>
      <c r="C11" s="15"/>
      <c r="D11" s="11"/>
      <c r="E11" s="11"/>
      <c r="F11" s="11"/>
      <c r="G11" s="11"/>
      <c r="H11" s="71"/>
      <c r="I11" s="14"/>
      <c r="J11" s="14"/>
      <c r="K11" s="14"/>
      <c r="L11" s="14"/>
    </row>
    <row r="12" spans="1:12" ht="35.25" customHeight="1" thickBot="1" x14ac:dyDescent="0.3">
      <c r="A12" s="16" t="s">
        <v>19</v>
      </c>
      <c r="B12" s="114" t="s">
        <v>34</v>
      </c>
      <c r="C12" s="114"/>
      <c r="D12" s="114"/>
      <c r="E12" s="17"/>
      <c r="F12" s="17"/>
      <c r="G12" s="17"/>
      <c r="H12" s="71"/>
      <c r="I12" s="71"/>
      <c r="J12" s="71"/>
      <c r="K12" s="71"/>
      <c r="L12" s="71"/>
    </row>
    <row r="13" spans="1:12" ht="20.25" customHeight="1" x14ac:dyDescent="0.25">
      <c r="A13" s="108"/>
      <c r="B13" s="110" t="s">
        <v>36</v>
      </c>
      <c r="C13" s="110"/>
      <c r="D13" s="110" t="s">
        <v>77</v>
      </c>
      <c r="H13" s="14"/>
      <c r="I13" s="14"/>
      <c r="J13" s="14"/>
      <c r="K13" s="14"/>
      <c r="L13" s="14"/>
    </row>
    <row r="14" spans="1:12" ht="35.25" customHeight="1" thickBot="1" x14ac:dyDescent="0.3">
      <c r="A14" s="109"/>
      <c r="B14" s="111"/>
      <c r="C14" s="111"/>
      <c r="D14" s="111"/>
      <c r="H14" s="14" t="s">
        <v>50</v>
      </c>
      <c r="I14" s="14"/>
      <c r="J14" s="14"/>
      <c r="K14" s="96">
        <f>L10+D20</f>
        <v>25723</v>
      </c>
      <c r="L14" s="14"/>
    </row>
    <row r="15" spans="1:12" ht="31.5" x14ac:dyDescent="0.25">
      <c r="A15" s="19">
        <v>1</v>
      </c>
      <c r="B15" s="79" t="s">
        <v>37</v>
      </c>
      <c r="C15" s="26"/>
      <c r="D15" s="80">
        <f>SUM(D16:D17)</f>
        <v>3316</v>
      </c>
      <c r="H15" s="14" t="s">
        <v>51</v>
      </c>
      <c r="I15" s="14"/>
      <c r="J15" s="14"/>
      <c r="K15" s="14">
        <f>K14/2</f>
        <v>12861.5</v>
      </c>
      <c r="L15" s="14"/>
    </row>
    <row r="16" spans="1:12" x14ac:dyDescent="0.25">
      <c r="A16" s="20"/>
      <c r="B16" s="21" t="s">
        <v>31</v>
      </c>
      <c r="C16" s="22"/>
      <c r="D16" s="81">
        <f>ROUND(L9*0.1,0)</f>
        <v>1658</v>
      </c>
      <c r="F16" s="23"/>
      <c r="H16" s="14" t="s">
        <v>76</v>
      </c>
      <c r="I16" s="14"/>
      <c r="J16" s="14"/>
      <c r="K16" s="14">
        <f>K14*0.4</f>
        <v>10289.200000000001</v>
      </c>
      <c r="L16" s="14"/>
    </row>
    <row r="17" spans="1:12" ht="31.5" x14ac:dyDescent="0.25">
      <c r="A17" s="20"/>
      <c r="B17" s="21" t="s">
        <v>21</v>
      </c>
      <c r="C17" s="22"/>
      <c r="D17" s="82">
        <f>ROUND(L9*0.1,0)</f>
        <v>1658</v>
      </c>
      <c r="H17" s="14" t="s">
        <v>84</v>
      </c>
      <c r="I17" s="14"/>
      <c r="J17" s="14"/>
      <c r="K17" s="14">
        <f>K14*0.3</f>
        <v>7716.9</v>
      </c>
      <c r="L17" s="14"/>
    </row>
    <row r="18" spans="1:12" x14ac:dyDescent="0.25">
      <c r="A18" s="24">
        <v>2</v>
      </c>
      <c r="B18" s="25" t="s">
        <v>32</v>
      </c>
      <c r="C18" s="26"/>
      <c r="D18" s="7">
        <f>ROUND(L9*0.05,0)</f>
        <v>829</v>
      </c>
      <c r="H18" s="14"/>
      <c r="I18" s="14"/>
      <c r="J18" s="14"/>
      <c r="K18" s="14"/>
      <c r="L18" s="14"/>
    </row>
    <row r="19" spans="1:12" ht="47.25" x14ac:dyDescent="0.25">
      <c r="A19" s="24">
        <v>3</v>
      </c>
      <c r="B19" s="27" t="s">
        <v>35</v>
      </c>
      <c r="C19" s="26"/>
      <c r="D19" s="80">
        <f>ROUND((D18+D15+L9)*0.2409,0)</f>
        <v>4994</v>
      </c>
      <c r="F19" s="18"/>
      <c r="H19" s="14"/>
      <c r="I19" s="14"/>
      <c r="J19" s="14"/>
      <c r="K19" s="14"/>
      <c r="L19" s="14"/>
    </row>
    <row r="20" spans="1:12" x14ac:dyDescent="0.25">
      <c r="A20" s="28"/>
      <c r="B20" s="29" t="s">
        <v>41</v>
      </c>
      <c r="C20" s="30"/>
      <c r="D20" s="31">
        <f>D15+D18+D19</f>
        <v>9139</v>
      </c>
    </row>
    <row r="21" spans="1:12" x14ac:dyDescent="0.25">
      <c r="A21" s="14"/>
      <c r="B21" s="15"/>
      <c r="C21" s="11"/>
      <c r="D21" s="11"/>
      <c r="E21" s="32"/>
      <c r="F21" s="32"/>
      <c r="G21" s="14"/>
      <c r="H21" s="14"/>
      <c r="I21" s="14"/>
    </row>
    <row r="22" spans="1:12" s="34" customFormat="1" x14ac:dyDescent="0.25">
      <c r="A22" s="33"/>
      <c r="B22" s="33"/>
      <c r="C22" s="33"/>
      <c r="D22" s="95"/>
    </row>
    <row r="23" spans="1:12" s="34" customFormat="1" x14ac:dyDescent="0.25">
      <c r="A23" s="33"/>
      <c r="B23" s="33"/>
      <c r="C23" s="33"/>
      <c r="D23" s="35"/>
    </row>
    <row r="24" spans="1:12" s="35" customFormat="1" ht="21.75" customHeight="1" x14ac:dyDescent="0.25"/>
  </sheetData>
  <mergeCells count="21">
    <mergeCell ref="F5:I5"/>
    <mergeCell ref="D5:D8"/>
    <mergeCell ref="E5:E8"/>
    <mergeCell ref="B12:D12"/>
    <mergeCell ref="A2:K2"/>
    <mergeCell ref="A4:K4"/>
    <mergeCell ref="A9:C9"/>
    <mergeCell ref="F6:F8"/>
    <mergeCell ref="G6:G8"/>
    <mergeCell ref="H6:H8"/>
    <mergeCell ref="I6:I8"/>
    <mergeCell ref="J6:J8"/>
    <mergeCell ref="K6:K8"/>
    <mergeCell ref="A5:A8"/>
    <mergeCell ref="B5:B8"/>
    <mergeCell ref="C5:C8"/>
    <mergeCell ref="A13:A14"/>
    <mergeCell ref="B13:B14"/>
    <mergeCell ref="C13:C14"/>
    <mergeCell ref="D13:D14"/>
    <mergeCell ref="L6:L8"/>
  </mergeCells>
  <printOptions gridLines="1"/>
  <pageMargins left="0.78740157480314965" right="0.98425196850393704" top="1.1811023622047245" bottom="0.78740157480314965" header="0.31496062992125984" footer="0.31496062992125984"/>
  <pageSetup paperSize="9" fitToWidth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A2:D38"/>
  <sheetViews>
    <sheetView zoomScale="95" zoomScaleNormal="95" zoomScaleSheetLayoutView="100" workbookViewId="0">
      <selection activeCell="B1" sqref="B1"/>
    </sheetView>
  </sheetViews>
  <sheetFormatPr defaultRowHeight="15.75" x14ac:dyDescent="0.25"/>
  <cols>
    <col min="1" max="1" width="7.140625" style="3" customWidth="1"/>
    <col min="2" max="2" width="55.85546875" style="3" customWidth="1"/>
    <col min="3" max="3" width="12" style="3" customWidth="1"/>
    <col min="4" max="4" width="48.28515625" style="3" customWidth="1"/>
    <col min="5" max="16384" width="9.140625" style="3"/>
  </cols>
  <sheetData>
    <row r="2" spans="1:4" ht="36" customHeight="1" x14ac:dyDescent="0.25">
      <c r="A2" s="118" t="s">
        <v>42</v>
      </c>
      <c r="B2" s="118"/>
      <c r="C2" s="118"/>
      <c r="D2" s="118"/>
    </row>
    <row r="3" spans="1:4" x14ac:dyDescent="0.25">
      <c r="A3" s="37"/>
      <c r="B3" s="37"/>
      <c r="C3" s="37"/>
      <c r="D3" s="37"/>
    </row>
    <row r="4" spans="1:4" hidden="1" x14ac:dyDescent="0.25">
      <c r="A4" s="37"/>
      <c r="B4" s="37"/>
      <c r="C4" s="37"/>
      <c r="D4" s="37"/>
    </row>
    <row r="5" spans="1:4" ht="44.25" customHeight="1" x14ac:dyDescent="0.25">
      <c r="A5" s="73" t="s">
        <v>4</v>
      </c>
      <c r="B5" s="72" t="s">
        <v>11</v>
      </c>
      <c r="C5" s="73" t="s">
        <v>78</v>
      </c>
      <c r="D5" s="73" t="s">
        <v>15</v>
      </c>
    </row>
    <row r="6" spans="1:4" hidden="1" x14ac:dyDescent="0.25">
      <c r="A6" s="37"/>
      <c r="B6" s="38"/>
      <c r="C6" s="39"/>
      <c r="D6" s="8"/>
    </row>
    <row r="7" spans="1:4" hidden="1" x14ac:dyDescent="0.25">
      <c r="A7" s="37"/>
      <c r="B7" s="38"/>
      <c r="C7" s="39"/>
      <c r="D7" s="40"/>
    </row>
    <row r="8" spans="1:4" x14ac:dyDescent="0.25">
      <c r="A8" s="41"/>
      <c r="B8" s="25" t="s">
        <v>23</v>
      </c>
      <c r="C8" s="39"/>
      <c r="D8" s="42"/>
    </row>
    <row r="9" spans="1:4" ht="31.5" x14ac:dyDescent="0.25">
      <c r="A9" s="37">
        <v>1</v>
      </c>
      <c r="B9" s="43" t="s">
        <v>22</v>
      </c>
      <c r="C9" s="44">
        <v>135</v>
      </c>
      <c r="D9" s="45" t="s">
        <v>52</v>
      </c>
    </row>
    <row r="10" spans="1:4" x14ac:dyDescent="0.25">
      <c r="A10" s="41"/>
      <c r="B10" s="38" t="s">
        <v>25</v>
      </c>
      <c r="C10" s="46"/>
      <c r="D10" s="47"/>
    </row>
    <row r="11" spans="1:4" hidden="1" x14ac:dyDescent="0.25">
      <c r="A11" s="37"/>
      <c r="B11" s="48"/>
      <c r="C11" s="49"/>
      <c r="D11" s="40"/>
    </row>
    <row r="12" spans="1:4" hidden="1" x14ac:dyDescent="0.25">
      <c r="A12" s="37"/>
      <c r="B12" s="48"/>
      <c r="C12" s="49"/>
      <c r="D12" s="8"/>
    </row>
    <row r="13" spans="1:4" hidden="1" x14ac:dyDescent="0.25">
      <c r="A13" s="37"/>
      <c r="B13" s="48"/>
      <c r="C13" s="49"/>
      <c r="D13" s="8"/>
    </row>
    <row r="14" spans="1:4" x14ac:dyDescent="0.25">
      <c r="A14" s="37">
        <v>2</v>
      </c>
      <c r="B14" s="37" t="s">
        <v>24</v>
      </c>
      <c r="C14" s="49">
        <v>300</v>
      </c>
      <c r="D14" s="8" t="s">
        <v>43</v>
      </c>
    </row>
    <row r="15" spans="1:4" hidden="1" x14ac:dyDescent="0.25">
      <c r="A15" s="37"/>
      <c r="B15" s="37"/>
      <c r="C15" s="49"/>
      <c r="D15" s="8"/>
    </row>
    <row r="16" spans="1:4" ht="50.25" hidden="1" customHeight="1" x14ac:dyDescent="0.25">
      <c r="A16" s="37"/>
      <c r="B16" s="37"/>
      <c r="C16" s="49"/>
      <c r="D16" s="40"/>
    </row>
    <row r="17" spans="1:4" hidden="1" x14ac:dyDescent="0.25">
      <c r="A17" s="37"/>
      <c r="B17" s="37"/>
      <c r="C17" s="49"/>
      <c r="D17" s="8"/>
    </row>
    <row r="18" spans="1:4" hidden="1" x14ac:dyDescent="0.25">
      <c r="A18" s="37"/>
      <c r="B18" s="37"/>
      <c r="C18" s="49"/>
      <c r="D18" s="8"/>
    </row>
    <row r="19" spans="1:4" hidden="1" x14ac:dyDescent="0.25">
      <c r="A19" s="37"/>
      <c r="B19" s="48"/>
      <c r="C19" s="49"/>
      <c r="D19" s="40"/>
    </row>
    <row r="20" spans="1:4" hidden="1" x14ac:dyDescent="0.25">
      <c r="A20" s="37"/>
      <c r="B20" s="48"/>
      <c r="C20" s="49"/>
      <c r="D20" s="40"/>
    </row>
    <row r="21" spans="1:4" hidden="1" x14ac:dyDescent="0.25">
      <c r="A21" s="41"/>
      <c r="B21" s="25"/>
      <c r="C21" s="46"/>
      <c r="D21" s="42"/>
    </row>
    <row r="22" spans="1:4" hidden="1" x14ac:dyDescent="0.25">
      <c r="A22" s="37"/>
      <c r="B22" s="48"/>
      <c r="C22" s="49"/>
      <c r="D22" s="8"/>
    </row>
    <row r="23" spans="1:4" ht="36" hidden="1" customHeight="1" x14ac:dyDescent="0.25">
      <c r="A23" s="37"/>
      <c r="B23" s="37"/>
      <c r="C23" s="49"/>
      <c r="D23" s="40"/>
    </row>
    <row r="24" spans="1:4" hidden="1" x14ac:dyDescent="0.25">
      <c r="A24" s="37"/>
      <c r="B24" s="37"/>
      <c r="C24" s="49"/>
      <c r="D24" s="8"/>
    </row>
    <row r="25" spans="1:4" ht="36" hidden="1" customHeight="1" x14ac:dyDescent="0.25">
      <c r="A25" s="37"/>
      <c r="B25" s="25"/>
      <c r="C25" s="46"/>
      <c r="D25" s="49"/>
    </row>
    <row r="26" spans="1:4" hidden="1" x14ac:dyDescent="0.25">
      <c r="A26" s="41"/>
      <c r="B26" s="25"/>
      <c r="C26" s="46"/>
      <c r="D26" s="42"/>
    </row>
    <row r="27" spans="1:4" hidden="1" x14ac:dyDescent="0.25">
      <c r="A27" s="37"/>
      <c r="B27" s="50"/>
      <c r="C27" s="49"/>
      <c r="D27" s="40"/>
    </row>
    <row r="28" spans="1:4" ht="15" hidden="1" customHeight="1" x14ac:dyDescent="0.25">
      <c r="A28" s="37"/>
      <c r="B28" s="37"/>
      <c r="C28" s="49"/>
      <c r="D28" s="40"/>
    </row>
    <row r="29" spans="1:4" ht="15" hidden="1" customHeight="1" x14ac:dyDescent="0.25">
      <c r="A29" s="37"/>
      <c r="B29" s="50"/>
      <c r="C29" s="49"/>
      <c r="D29" s="40"/>
    </row>
    <row r="30" spans="1:4" x14ac:dyDescent="0.25">
      <c r="A30" s="41"/>
      <c r="B30" s="51" t="s">
        <v>38</v>
      </c>
      <c r="C30" s="46"/>
      <c r="D30" s="41"/>
    </row>
    <row r="31" spans="1:4" x14ac:dyDescent="0.25">
      <c r="A31" s="52"/>
      <c r="B31" s="97" t="s">
        <v>44</v>
      </c>
      <c r="C31" s="8">
        <v>435</v>
      </c>
      <c r="D31" s="52"/>
    </row>
    <row r="32" spans="1:4" x14ac:dyDescent="0.25">
      <c r="A32" s="53"/>
    </row>
    <row r="38" spans="4:4" x14ac:dyDescent="0.25">
      <c r="D38" s="54"/>
    </row>
  </sheetData>
  <mergeCells count="1">
    <mergeCell ref="A2:D2"/>
  </mergeCells>
  <pageMargins left="0.78740157480314965" right="0.98425196850393704" top="1.1811023622047245" bottom="0.78740157480314965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2:F19"/>
  <sheetViews>
    <sheetView zoomScaleNormal="100" zoomScaleSheetLayoutView="100" workbookViewId="0">
      <selection activeCell="D10" sqref="D10"/>
    </sheetView>
  </sheetViews>
  <sheetFormatPr defaultRowHeight="15.75" x14ac:dyDescent="0.25"/>
  <cols>
    <col min="1" max="1" width="9.28515625" style="70" customWidth="1"/>
    <col min="2" max="2" width="40.28515625" style="70" customWidth="1"/>
    <col min="3" max="3" width="14.140625" style="70" customWidth="1"/>
    <col min="4" max="4" width="25" style="70" customWidth="1"/>
    <col min="5" max="5" width="23.7109375" style="70" customWidth="1"/>
    <col min="6" max="16384" width="9.140625" style="36"/>
  </cols>
  <sheetData>
    <row r="2" spans="1:6" ht="36" customHeight="1" x14ac:dyDescent="0.2">
      <c r="A2" s="123" t="s">
        <v>87</v>
      </c>
      <c r="B2" s="123"/>
      <c r="C2" s="123"/>
      <c r="D2" s="123"/>
      <c r="E2" s="123"/>
      <c r="F2" s="67"/>
    </row>
    <row r="3" spans="1:6" ht="31.5" x14ac:dyDescent="0.2">
      <c r="A3" s="73" t="s">
        <v>0</v>
      </c>
      <c r="B3" s="73" t="s">
        <v>1</v>
      </c>
      <c r="C3" s="73" t="s">
        <v>2</v>
      </c>
      <c r="D3" s="73" t="s">
        <v>79</v>
      </c>
      <c r="E3" s="73" t="s">
        <v>80</v>
      </c>
      <c r="F3" s="67"/>
    </row>
    <row r="4" spans="1:6" ht="31.5" hidden="1" customHeight="1" x14ac:dyDescent="0.25">
      <c r="A4" s="55"/>
      <c r="B4" s="37"/>
      <c r="C4" s="12"/>
      <c r="D4" s="56"/>
      <c r="E4" s="56"/>
      <c r="F4" s="67"/>
    </row>
    <row r="5" spans="1:6" ht="55.5" hidden="1" customHeight="1" x14ac:dyDescent="0.2">
      <c r="A5" s="55"/>
      <c r="B5" s="50"/>
      <c r="C5" s="55"/>
      <c r="D5" s="13"/>
      <c r="E5" s="56"/>
      <c r="F5" s="67"/>
    </row>
    <row r="6" spans="1:6" hidden="1" x14ac:dyDescent="0.25">
      <c r="A6" s="8"/>
      <c r="B6" s="57"/>
      <c r="C6" s="58"/>
      <c r="D6" s="59"/>
      <c r="E6" s="59"/>
      <c r="F6" s="67"/>
    </row>
    <row r="7" spans="1:6" x14ac:dyDescent="0.25">
      <c r="A7" s="52"/>
      <c r="B7" s="60" t="s">
        <v>45</v>
      </c>
      <c r="C7" s="52"/>
      <c r="D7" s="61"/>
      <c r="E7" s="62">
        <f>SUM(E4:E6)</f>
        <v>0</v>
      </c>
      <c r="F7" s="67"/>
    </row>
    <row r="8" spans="1:6" x14ac:dyDescent="0.25">
      <c r="A8" s="8">
        <v>1</v>
      </c>
      <c r="B8" s="57" t="s">
        <v>27</v>
      </c>
      <c r="C8" s="58">
        <v>2</v>
      </c>
      <c r="D8" s="63">
        <v>125</v>
      </c>
      <c r="E8" s="56">
        <f t="shared" ref="E8" si="0">C8*D8</f>
        <v>250</v>
      </c>
      <c r="F8" s="67"/>
    </row>
    <row r="9" spans="1:6" x14ac:dyDescent="0.25">
      <c r="A9" s="52"/>
      <c r="B9" s="60" t="s">
        <v>45</v>
      </c>
      <c r="C9" s="52"/>
      <c r="D9" s="61"/>
      <c r="E9" s="62">
        <f>SUM(E8:E8)</f>
        <v>250</v>
      </c>
      <c r="F9" s="67"/>
    </row>
    <row r="10" spans="1:6" x14ac:dyDescent="0.25">
      <c r="A10" s="8"/>
      <c r="B10" s="57"/>
      <c r="C10" s="58"/>
      <c r="D10" s="63"/>
      <c r="E10" s="63"/>
      <c r="F10" s="67"/>
    </row>
    <row r="11" spans="1:6" x14ac:dyDescent="0.25">
      <c r="A11" s="8">
        <v>2</v>
      </c>
      <c r="B11" s="57" t="s">
        <v>26</v>
      </c>
      <c r="C11" s="58">
        <v>1</v>
      </c>
      <c r="D11" s="63">
        <v>356</v>
      </c>
      <c r="E11" s="63">
        <f t="shared" ref="E11" si="1">C11*D11</f>
        <v>356</v>
      </c>
      <c r="F11" s="67"/>
    </row>
    <row r="12" spans="1:6" x14ac:dyDescent="0.25">
      <c r="A12" s="42"/>
      <c r="B12" s="64" t="s">
        <v>44</v>
      </c>
      <c r="C12" s="52"/>
      <c r="D12" s="61"/>
      <c r="E12" s="65">
        <f>SUM(E10:E11)</f>
        <v>356</v>
      </c>
      <c r="F12" s="67"/>
    </row>
    <row r="13" spans="1:6" s="67" customFormat="1" ht="16.5" customHeight="1" x14ac:dyDescent="0.25">
      <c r="A13" s="98"/>
      <c r="B13" s="124" t="s">
        <v>20</v>
      </c>
      <c r="C13" s="124"/>
      <c r="D13" s="124"/>
      <c r="E13" s="66">
        <f>E12+E9+E7</f>
        <v>606</v>
      </c>
    </row>
    <row r="14" spans="1:6" s="67" customFormat="1" ht="36.75" customHeight="1" x14ac:dyDescent="0.25">
      <c r="A14" s="121"/>
      <c r="B14" s="122"/>
      <c r="C14" s="122"/>
      <c r="D14" s="74"/>
      <c r="E14" s="68"/>
    </row>
    <row r="15" spans="1:6" s="67" customFormat="1" ht="28.5" customHeight="1" x14ac:dyDescent="0.25">
      <c r="A15" s="119"/>
      <c r="B15" s="120"/>
      <c r="C15" s="120"/>
      <c r="E15" s="14"/>
    </row>
    <row r="16" spans="1:6" s="67" customFormat="1" x14ac:dyDescent="0.25">
      <c r="A16" s="69"/>
      <c r="B16" s="69"/>
      <c r="C16" s="69"/>
    </row>
    <row r="17" spans="1:5" s="67" customFormat="1" ht="15.75" customHeight="1" x14ac:dyDescent="0.25">
      <c r="A17" s="69"/>
      <c r="B17" s="69"/>
      <c r="C17" s="69"/>
    </row>
    <row r="18" spans="1:5" s="67" customFormat="1" x14ac:dyDescent="0.25">
      <c r="A18" s="69"/>
      <c r="B18" s="69"/>
      <c r="C18" s="69"/>
    </row>
    <row r="19" spans="1:5" s="67" customFormat="1" x14ac:dyDescent="0.25">
      <c r="A19" s="69"/>
      <c r="B19" s="69"/>
      <c r="C19" s="69"/>
      <c r="D19" s="69"/>
      <c r="E19" s="69"/>
    </row>
  </sheetData>
  <mergeCells count="4">
    <mergeCell ref="A15:C15"/>
    <mergeCell ref="A14:C14"/>
    <mergeCell ref="A2:E2"/>
    <mergeCell ref="B13:D13"/>
  </mergeCells>
  <pageMargins left="0.78740157480314965" right="0.98425196850393704" top="1.1811023622047245" bottom="0.78740157480314965" header="0.51181102362204722" footer="0.51181102362204722"/>
  <pageSetup paperSize="9" scale="59" orientation="portrait" r:id="rId1"/>
  <headerFooter alignWithMargins="0"/>
  <rowBreaks count="1" manualBreakCount="1">
    <brk id="4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5</vt:i4>
      </vt:variant>
    </vt:vector>
  </HeadingPairs>
  <TitlesOfParts>
    <vt:vector size="5" baseType="lpstr">
      <vt:lpstr>kopsavilkums</vt:lpstr>
      <vt:lpstr>Laiks</vt:lpstr>
      <vt:lpstr>atlīdzība 2019</vt:lpstr>
      <vt:lpstr>uzturesana 2019</vt:lpstr>
      <vt:lpstr>vienreizējie 2019</vt:lpstr>
    </vt:vector>
  </TitlesOfParts>
  <Company>Tieslietu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Pielikums Ministru kabineta noteikumu projekta "Noteikumi par atļaujas ziņu saņemšanai no zvērināta notāra lietām izsniegšanas kārtību un maksu" sākotnējās ietekmes novērtējuma ziņojumam (anotācijai)</dc:title>
  <dc:subject>Pielikums anotācijai</dc:subject>
  <dc:creator>Kristīne Alberinga</dc:creator>
  <dc:description>67036835, Kristine.Alberinga@tm.gov.lv</dc:description>
  <cp:lastModifiedBy>Kristine Alberinga</cp:lastModifiedBy>
  <cp:lastPrinted>2018-04-13T06:30:33Z</cp:lastPrinted>
  <dcterms:created xsi:type="dcterms:W3CDTF">2005-09-23T13:05:53Z</dcterms:created>
  <dcterms:modified xsi:type="dcterms:W3CDTF">2018-04-16T07:53:31Z</dcterms:modified>
</cp:coreProperties>
</file>